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esktop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Q216" i="1" l="1"/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37" i="1"/>
  <c r="E139" i="1"/>
  <c r="E189" i="1"/>
  <c r="E29" i="1"/>
  <c r="E131" i="1"/>
  <c r="E215" i="1"/>
  <c r="E117" i="1"/>
  <c r="E161" i="1"/>
  <c r="E178" i="1"/>
  <c r="I194" i="1"/>
  <c r="H194" i="1"/>
  <c r="G194" i="1"/>
  <c r="I172" i="1"/>
  <c r="H172" i="1"/>
  <c r="G172" i="1"/>
  <c r="E194" i="1" l="1"/>
  <c r="E172" i="1"/>
  <c r="G45" i="1"/>
  <c r="H45" i="1"/>
  <c r="I45" i="1"/>
  <c r="I59" i="1"/>
  <c r="E59" i="1" s="1"/>
  <c r="G87" i="1"/>
  <c r="H87" i="1"/>
  <c r="I87" i="1"/>
  <c r="G102" i="1"/>
  <c r="H102" i="1"/>
  <c r="I102" i="1"/>
  <c r="G150" i="1"/>
  <c r="E150" i="1" s="1"/>
  <c r="H150" i="1"/>
  <c r="I150" i="1"/>
  <c r="G169" i="1"/>
  <c r="E169" i="1" s="1"/>
  <c r="I169" i="1"/>
  <c r="H216" i="1" l="1"/>
  <c r="E87" i="1"/>
  <c r="E45" i="1"/>
  <c r="E216" i="1" s="1"/>
  <c r="G216" i="1"/>
  <c r="E102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<sst xmlns="http://schemas.openxmlformats.org/spreadsheetml/2006/main" count="411" uniqueCount="399">
  <si>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</si>
  <si>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</si>
  <si>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</si>
  <si>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</si>
  <si>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</si>
  <si>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</si>
  <si>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</si>
  <si>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</si>
  <si>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</si>
  <si>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</si>
  <si>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</si>
  <si>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</si>
  <si>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</si>
  <si>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</si>
  <si>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</si>
  <si>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</si>
  <si>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</si>
  <si>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</si>
  <si>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</si>
  <si>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</si>
  <si>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</si>
  <si>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</si>
  <si>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</si>
  <si>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</si>
  <si>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</si>
  <si>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</si>
  <si>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</si>
  <si>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</si>
  <si>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</si>
  <si>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</si>
  <si>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</si>
  <si>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</si>
  <si>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</si>
  <si>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</si>
  <si>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</si>
  <si>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</si>
  <si>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</si>
  <si>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</si>
  <si>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</si>
  <si>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</si>
  <si>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</si>
  <si>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</si>
  <si>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</si>
  <si>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</si>
  <si>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</si>
  <si>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</si>
  <si>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</si>
  <si>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</si>
  <si>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</si>
  <si>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</si>
  <si>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</si>
  <si>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</si>
  <si>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</si>
  <si>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</si>
  <si>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</si>
  <si>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</si>
  <si>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</si>
  <si>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</si>
  <si>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</si>
  <si>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</si>
  <si>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</si>
  <si>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</si>
  <si>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</si>
  <si>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</si>
  <si>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</si>
  <si>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</si>
  <si>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</si>
  <si>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</si>
  <si>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</si>
  <si>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</si>
  <si>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</si>
  <si>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</si>
  <si>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</si>
  <si>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</si>
  <si>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</si>
  <si>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</si>
  <si>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</si>
  <si>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</si>
  <si>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</si>
  <si>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</si>
  <si>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</si>
  <si>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</si>
  <si>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</si>
  <si>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</si>
  <si>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</si>
  <si>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</si>
  <si>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</si>
  <si>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</si>
  <si>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</si>
  <si>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</si>
  <si>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</si>
  <si>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</si>
  <si>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</si>
  <si>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</si>
  <si>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</si>
  <si>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</si>
  <si>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</si>
  <si>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</si>
  <si>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</si>
  <si>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</si>
  <si>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</si>
  <si>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</si>
  <si>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</si>
  <si>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</si>
  <si>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</si>
  <si>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</si>
  <si>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</si>
  <si>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</si>
  <si>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</si>
  <si>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</si>
  <si>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</si>
  <si>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</si>
  <si>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</si>
  <si>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</si>
  <si>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</si>
  <si>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</si>
  <si>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</si>
  <si>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</si>
  <si>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</si>
  <si>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</si>
  <si>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</si>
  <si>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</si>
  <si>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</si>
  <si>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</si>
  <si>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</si>
  <si>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</si>
  <si>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</si>
  <si>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</si>
  <si>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</si>
  <si>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</si>
  <si>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</si>
  <si>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</si>
  <si>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</si>
  <si>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</si>
  <si>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</si>
  <si>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</si>
  <si>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</si>
  <si>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</si>
  <si>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</si>
  <si>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</si>
  <si>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</si>
  <si>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</si>
  <si>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</si>
  <si>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</si>
  <si>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</si>
  <si>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</si>
  <si>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</si>
  <si>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</si>
  <si>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</si>
  <si>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</si>
  <si>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</si>
  <si>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</si>
  <si>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</si>
  <si>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</si>
  <si>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</si>
  <si>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</si>
  <si>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</si>
  <si>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</si>
  <si>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</si>
  <si>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</si>
  <si>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</si>
  <si>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</si>
  <si>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</si>
  <si>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</si>
  <si>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</si>
  <si>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</si>
  <si>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</si>
  <si>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</si>
  <si>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</si>
  <si>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</si>
  <si>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</si>
  <si>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</si>
  <si>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</si>
  <si>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</si>
  <si>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</si>
  <si>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</si>
  <si>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</si>
  <si>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</si>
  <si>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</si>
  <si>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</si>
  <si>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</si>
  <si>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</si>
  <si>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</si>
  <si>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</si>
  <si>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</si>
  <si>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</si>
  <si>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</si>
  <si>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</si>
  <si>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</si>
  <si>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</si>
  <si>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</si>
  <si>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</si>
  <si>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</si>
  <si>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</si>
  <si>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</si>
  <si>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</si>
  <si>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</si>
  <si>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</si>
  <si>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</si>
  <si>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</si>
  <si>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</si>
  <si>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</si>
  <si>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</si>
  <si>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</si>
  <si>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</si>
  <si>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</si>
  <si>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</si>
  <si>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</si>
  <si>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</si>
  <si>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</si>
  <si>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</si>
  <si>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</si>
  <si>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</si>
  <si>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</si>
  <si>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</si>
  <si>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</si>
  <si>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</si>
  <si>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</si>
  <si>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</si>
  <si>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</si>
  <si>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</si>
  <si>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</si>
  <si>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</si>
  <si>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</si>
  <si>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</si>
  <si>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</si>
  <si>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</si>
  <si>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</si>
  <si>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</si>
  <si>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</si>
  <si>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</si>
  <si>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</si>
  <si>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</si>
  <si>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</si>
  <si>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</si>
  <si>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</si>
  <si>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</si>
  <si>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</si>
  <si>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</si>
  <si>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</si>
  <si>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</si>
  <si>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</si>
  <si>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</si>
  <si>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</si>
  <si>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</si>
  <si>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</si>
  <si>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</si>
  <si>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</si>
  <si>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</si>
  <si>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</si>
  <si>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</si>
  <si>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</si>
  <si>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</si>
  <si>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</si>
  <si>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</si>
  <si>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</si>
  <si>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</si>
  <si>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</si>
  <si>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</si>
  <si>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</si>
  <si>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</si>
  <si>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</si>
  <si>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</si>
  <si>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</si>
  <si>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</si>
  <si>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</si>
  <si>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</si>
  <si>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</si>
  <si>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</si>
  <si>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</si>
  <si>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</si>
  <si>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</si>
  <si>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</si>
  <si>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</si>
  <si>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</si>
  <si>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</si>
  <si>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</si>
  <si>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</si>
  <si>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</si>
  <si>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</si>
  <si>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</si>
  <si>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</si>
  <si>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</si>
  <si>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</si>
  <si>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</si>
  <si>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</si>
  <si>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</si>
  <si>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</si>
  <si>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</si>
  <si>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</si>
  <si>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</si>
  <si>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</si>
  <si>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</si>
  <si>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</si>
  <si>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</si>
  <si>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</si>
  <si>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</si>
  <si>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</si>
  <si>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</si>
  <si>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</si>
  <si>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</si>
  <si>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</si>
  <si>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</si>
  <si>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</si>
  <si>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</si>
  <si>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</si>
  <si>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</si>
  <si>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</si>
  <si>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</si>
  <si>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</si>
  <si>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</si>
  <si>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</si>
  <si>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</si>
  <si>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</si>
  <si>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</si>
  <si>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</si>
  <si>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</si>
  <si>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</si>
  <si>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</si>
  <si>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</si>
  <si>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</si>
  <si>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</si>
  <si>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</si>
  <si>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</si>
  <si>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</si>
  <si>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</si>
  <si>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</si>
  <si>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</si>
  <si>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</si>
  <si>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</si>
  <si>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</si>
  <si>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</si>
  <si>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</si>
  <si>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</si>
  <si>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</si>
  <si>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</si>
  <si>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</si>
  <si>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</si>
  <si>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</si>
  <si>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</si>
  <si>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</si>
  <si>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</si>
  <si>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</si>
  <si>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</si>
  <si>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</si>
  <si>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</si>
  <si>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</si>
  <si>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</si>
  <si>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</si>
  <si>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</si>
  <si>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</si>
  <si>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</si>
  <si>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</si>
  <si>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</si>
  <si>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</si>
  <si>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</si>
  <si>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</si>
  <si>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</si>
  <si>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</si>
  <si>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</si>
  <si>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</si>
  <si>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</si>
  <si>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</si>
  <si>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</si>
  <si>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</si>
  <si>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</si>
  <si>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</si>
  <si>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</si>
  <si>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</si>
  <si>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</si>
  <si>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</si>
  <si>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</si>
  <si>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</si>
  <si>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</si>
  <si>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</si>
  <si>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</si>
  <si>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</si>
  <si>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</si>
  <si>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</si>
  <si>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</si>
  <si>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</si>
  <si>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</si>
  <si>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</si>
  <si>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</si>
  <si>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</si>
  <si>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</si>
  <si>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</si>
  <si>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</si>
  <si>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</si>
  <si>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</si>
  <si>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</si>
  <si>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</si>
  <si>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</si>
  <si>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</t>
  </si>
  <si>
    <t>070295000-9999-009NC</t>
  </si>
  <si>
    <t>ORCUTT WILSON</t>
  </si>
  <si>
    <t>CORE CONSTRUCTION</t>
  </si>
  <si>
    <t>MARICOPA</t>
  </si>
  <si>
    <t>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</si>
</sst>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202" zoomScaleNormal="100" zoomScaleSheetLayoutView="100" workbookViewId="0">
      <selection activeCell="H209" sqref="H209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3"/>
      <c r="G5" s="360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 t="s">
        <v>394</v>
      </c>
      <c r="F6" s="336"/>
      <c r="G6" s="361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 t="s">
        <v>395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 t="s">
        <v>396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 t="s">
        <v>397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7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0"/>
      <c r="F11" s="34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6" t="s">
        <v>398</v>
      </c>
      <c r="F12" s="357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246962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8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9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>
        <v>1</v>
      </c>
      <c r="F22" s="320" t="str">
        <f>IFERROR((#REF!+G22/#REF!),"")</f>
        <v/>
      </c>
      <c r="G22" s="246"/>
      <c r="H22" s="246">
        <v>1050</v>
      </c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1050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1050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>
        <v>1</v>
      </c>
      <c r="F26" s="319" t="str">
        <f>IFERROR((#REF!+G26/#REF!),"")</f>
        <v/>
      </c>
      <c r="G26" s="251"/>
      <c r="H26" s="251">
        <v>1999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1999</v>
      </c>
      <c r="F29" s="179" t="str">
        <f>IFERROR((#REF!/#REF!),"")</f>
        <v/>
      </c>
      <c r="G29" s="53">
        <f>SUM(G26:G28)</f>
        <v>0</v>
      </c>
      <c r="H29" s="53">
        <f>SUM(H26:H28)</f>
        <v>1999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/>
      <c r="H191" s="251">
        <v>95543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95543</v>
      </c>
      <c r="F194" s="148" t="str">
        <f>IFERROR((#REF!/#REF!),"")</f>
        <v/>
      </c>
      <c r="G194" s="180">
        <f>SUM(G191:G193)</f>
        <v>0</v>
      </c>
      <c r="H194" s="180">
        <f>SUM(H191:H193)</f>
        <v>95543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/>
      <c r="H199" s="251">
        <v>40489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>
        <v>1</v>
      </c>
      <c r="F202" s="323" t="str">
        <f>IFERROR((#REF!+G202/#REF!),"")</f>
        <v/>
      </c>
      <c r="G202" s="251">
        <v>9000</v>
      </c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>
        <v>1</v>
      </c>
      <c r="F205" s="323" t="str">
        <f>IFERROR((#REF!+G205/#REF!),"")</f>
        <v/>
      </c>
      <c r="G205" s="257">
        <v>8141</v>
      </c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57630</v>
      </c>
      <c r="F207" s="148" t="str">
        <f>IFERROR((#REF!/#REF!),"")</f>
        <v/>
      </c>
      <c r="G207" s="180">
        <f>SUM(G196:G206)</f>
        <v>17141</v>
      </c>
      <c r="H207" s="180">
        <f>SUM(H196:H206)</f>
        <v>40489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>
        <v>1</v>
      </c>
      <c r="F209" s="323" t="str">
        <f>IFERROR((#REF!+G209/#REF!),"")</f>
        <v/>
      </c>
      <c r="G209" s="251">
        <v>6100</v>
      </c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>
        <v>169730</v>
      </c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6100</v>
      </c>
      <c r="F215" s="148" t="str">
        <f>IFERROR((#REF!/#REF!),"")</f>
        <v/>
      </c>
      <c r="G215" s="180">
        <f>SUM(G209:G214)</f>
        <v>6100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>
        <v>47280</v>
      </c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162322</v>
      </c>
      <c r="F216" s="170"/>
      <c r="G216" s="72">
        <f>SUM(G24,G29,G37,G45,G52,G59,G75,G87,G102,G117,G131,G139,G145,G150,G153,G161,G169,G172,G178,G184,G189,G194,G207,G215)</f>
        <v>23241</v>
      </c>
      <c r="H216" s="72">
        <f>SUM(H24,H29,H37,H45,H52,H59,H75,H87,H102,H117,H131,H139,H145,H150,H153,H161,H169,H172,H178,H184,H189,H194,H207,H215)</f>
        <v>139081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>
        <f>Q214+T215</f>
        <v>217010</v>
      </c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>
        <v>0</v>
      </c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4.9999595079404928E-2</v>
      </c>
      <c r="C218" s="35" t="s">
        <v>172</v>
      </c>
      <c r="D218" s="14"/>
      <c r="E218" s="77"/>
      <c r="F218" s="331">
        <f t="shared" si="2"/>
        <v>12348</v>
      </c>
      <c r="G218" s="302"/>
      <c r="H218" s="303">
        <v>12348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47280</v>
      </c>
      <c r="G220" s="302"/>
      <c r="H220" s="303">
        <v>47280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3.00005668888331E-2</v>
      </c>
      <c r="C221" s="36" t="s">
        <v>173</v>
      </c>
      <c r="D221" s="37"/>
      <c r="E221" s="78"/>
      <c r="F221" s="323">
        <f t="shared" si="2"/>
        <v>7409</v>
      </c>
      <c r="G221" s="302"/>
      <c r="H221" s="303">
        <v>7409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2.0096209133388943E-2</v>
      </c>
      <c r="C222" s="38" t="s">
        <v>174</v>
      </c>
      <c r="D222" s="37"/>
      <c r="E222" s="79"/>
      <c r="F222" s="323">
        <f t="shared" si="2"/>
        <v>4963</v>
      </c>
      <c r="G222" s="304"/>
      <c r="H222" s="305">
        <v>4963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5.1181963217013141E-2</v>
      </c>
      <c r="C224" s="41" t="s">
        <v>176</v>
      </c>
      <c r="D224" s="37"/>
      <c r="E224" s="80"/>
      <c r="F224" s="325">
        <f t="shared" si="2"/>
        <v>12640</v>
      </c>
      <c r="G224" s="306"/>
      <c r="H224" s="307">
        <v>12640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84640</v>
      </c>
      <c r="F225" s="171"/>
      <c r="G225" s="43">
        <f>SUM(G217:G224)</f>
        <v>0</v>
      </c>
      <c r="H225" s="43">
        <f t="shared" ref="H225:I225" si="4">SUM(H217:H224)</f>
        <v>84640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8">
        <f>E216+E225</f>
        <v>246962</v>
      </c>
      <c r="F226" s="33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7:F7"/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2020-04-22T13:11:06Z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